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ity Projects\Michael Russell\Lake Properties\Lake Sahoma Restroom\ReBid Documents\"/>
    </mc:Choice>
  </mc:AlternateContent>
  <xr:revisionPtr revIDLastSave="0" documentId="13_ncr:1_{CF0791CD-B999-4281-83EA-E5184E739653}" xr6:coauthVersionLast="47" xr6:coauthVersionMax="47" xr10:uidLastSave="{00000000-0000-0000-0000-000000000000}"/>
  <bookViews>
    <workbookView xWindow="-110" yWindow="-110" windowWidth="19420" windowHeight="10420" xr2:uid="{56D41FDB-CD2C-463E-B35D-034551C7C3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10" i="1"/>
  <c r="E9" i="1"/>
  <c r="D23" i="1"/>
  <c r="E23" i="1" s="1"/>
  <c r="D21" i="1"/>
  <c r="E21" i="1" s="1"/>
  <c r="D24" i="1"/>
  <c r="E24" i="1" s="1"/>
  <c r="D19" i="1"/>
  <c r="E19" i="1" s="1"/>
  <c r="D18" i="1"/>
  <c r="E18" i="1" s="1"/>
  <c r="D14" i="1"/>
  <c r="E14" i="1" s="1"/>
  <c r="D12" i="1"/>
  <c r="E12" i="1" s="1"/>
  <c r="D13" i="1"/>
  <c r="E13" i="1" s="1"/>
  <c r="D22" i="1"/>
  <c r="E22" i="1" s="1"/>
  <c r="D20" i="1"/>
  <c r="E20" i="1" s="1"/>
  <c r="D16" i="1"/>
  <c r="E16" i="1" s="1"/>
  <c r="D15" i="1"/>
  <c r="E15" i="1" s="1"/>
  <c r="D11" i="1"/>
  <c r="E11" i="1" s="1"/>
  <c r="D7" i="1"/>
  <c r="E7" i="1" s="1"/>
  <c r="D8" i="1"/>
  <c r="E8" i="1" s="1"/>
  <c r="E17" i="1"/>
  <c r="D6" i="1"/>
  <c r="E6" i="1" s="1"/>
  <c r="D32" i="1"/>
  <c r="E32" i="1" s="1"/>
  <c r="D29" i="1"/>
  <c r="E29" i="1" s="1"/>
  <c r="D33" i="1"/>
  <c r="E33" i="1" s="1"/>
  <c r="D31" i="1"/>
  <c r="E31" i="1" s="1"/>
  <c r="D30" i="1"/>
  <c r="E30" i="1" s="1"/>
  <c r="E36" i="1" l="1"/>
</calcChain>
</file>

<file path=xl/sharedStrings.xml><?xml version="1.0" encoding="utf-8"?>
<sst xmlns="http://schemas.openxmlformats.org/spreadsheetml/2006/main" count="79" uniqueCount="77">
  <si>
    <t>Plumbing</t>
  </si>
  <si>
    <t>Electrical</t>
  </si>
  <si>
    <t>Toilets</t>
  </si>
  <si>
    <t>Sinks</t>
  </si>
  <si>
    <t>Mirrors</t>
  </si>
  <si>
    <t>Changing Station</t>
  </si>
  <si>
    <t>Toilet Paper Dispensers</t>
  </si>
  <si>
    <t>Automatic Hand Dryer</t>
  </si>
  <si>
    <t>Corner Soap Holder</t>
  </si>
  <si>
    <t>H/C shower bench</t>
  </si>
  <si>
    <t>Sanitary Napkin Disposal</t>
  </si>
  <si>
    <t>Waterproof Can Lights</t>
  </si>
  <si>
    <t>Sensor Switches</t>
  </si>
  <si>
    <t>Exhaust Fan</t>
  </si>
  <si>
    <t>Exterior Motion Lights</t>
  </si>
  <si>
    <t>Floor Drains</t>
  </si>
  <si>
    <t>Electric Tankless Water Heater</t>
  </si>
  <si>
    <t>Power washer with hose to reach all rooms</t>
  </si>
  <si>
    <t>Hose bib</t>
  </si>
  <si>
    <t>Electrical Outlets</t>
  </si>
  <si>
    <t>Lake Sahoma Restroom Construction</t>
  </si>
  <si>
    <t>Leviton Decora In-Wall Motion Sensor Light Switch, Motion Activated, Auto-On/Auto-Off, 5-Amp, Single Pole or 3-Way, White DOS05-1LZ - The Home Depot</t>
  </si>
  <si>
    <t>Price Each</t>
  </si>
  <si>
    <t>Total Cost</t>
  </si>
  <si>
    <t>Model Number</t>
  </si>
  <si>
    <t>Leviton Model# DOS05-1LZ</t>
  </si>
  <si>
    <t>Broan-NuTone 70 CFM Wall/Ceiling Mount Bathroom Exhaust Fan 671 - The Home Depot</t>
  </si>
  <si>
    <t>Broan-NuTone Model# 671</t>
  </si>
  <si>
    <t>Leviton Model# R12-GFNT2-0RW</t>
  </si>
  <si>
    <t>Leviton 20 Amp Self-Test SmartlockPro Slim Duplex GFCI Outlet, White R12-GFNT2-0RW - The Home Depot</t>
  </si>
  <si>
    <t>Halo Model# 70PS</t>
  </si>
  <si>
    <t>HALO 6 in. White Recessed Ceiling Light Trim with Albalite Glass Lens, Wet Rated Shower Light 70PS - The Home Depot</t>
  </si>
  <si>
    <t>PLT-12420</t>
  </si>
  <si>
    <t>2500 Lumens, 28W, 5000K, LED Security Light Fixture with Motion Sensor and Photocell, Adjustable 2-Head, 3 Year Warranty, PLT Solutions PLT-12420 | 1000Bulbs.com</t>
  </si>
  <si>
    <t>correctional facility toilet - Search Shopping (bing.com)</t>
  </si>
  <si>
    <t>Acorn Controls 1685-W-2 Floor Mount Toilet</t>
  </si>
  <si>
    <t>Acorn Lavatory Sink Model# 1652-1-BP-04-M</t>
  </si>
  <si>
    <t>Uline Bathroom Mirror Model# H-9523</t>
  </si>
  <si>
    <t>Bathroom Mirror – Flat Channel Frame, 18 x 36 x ¾” H-9523 - Uline</t>
  </si>
  <si>
    <t>Penal-Ware®, 0.5 gpm Flow Rate, Lavatory Sink - 1JZL7|1652-1-BP-04-M - Grainger</t>
  </si>
  <si>
    <t>Koala Kare Model# H-9602</t>
  </si>
  <si>
    <t>Koala Kare™ Baby Changing Station - Horizontal, Stainless Steel H-9602 - Uline</t>
  </si>
  <si>
    <t>Stainless Steel Jumbo Double Role</t>
  </si>
  <si>
    <t>Stainless Steel Jumbo Bath Tissue Dispenser - Double Roll H-5114 - Uline</t>
  </si>
  <si>
    <t>48" Grab Bar</t>
  </si>
  <si>
    <t>36" Grab Bar</t>
  </si>
  <si>
    <t>18" Grab Bar</t>
  </si>
  <si>
    <t>Xlerator H=3887</t>
  </si>
  <si>
    <t>Xlerator® Hand Dryer - 110-120V, Stainless H-3887 - Uline</t>
  </si>
  <si>
    <t>Bobrick B-270</t>
  </si>
  <si>
    <t>Bobrick B-270 Commercial Restroom Sanitary Napkin/Tampon Disposal, Surface-Mounted, Stainless Steel | TotalRestroom.com</t>
  </si>
  <si>
    <t xml:space="preserve">Rheem RTEX-27 Electric Tankless </t>
  </si>
  <si>
    <t>electric tankless water heater - Search Shopping (bing.com)</t>
  </si>
  <si>
    <t>Shower Grab Bars, ADA Grab Bars, Bathroom Grab Bars in Stock - ULINE</t>
  </si>
  <si>
    <t>Uline 36" Grab Bar Model# H-6484</t>
  </si>
  <si>
    <t>Uline 42" Grab Bar Model# H-6485</t>
  </si>
  <si>
    <t>Uline 18" Grab Bar Model# H-6483</t>
  </si>
  <si>
    <t>Anello 8" Corner Soap Holder Model# 308-SS</t>
  </si>
  <si>
    <t>Preferred Bath Accessories 308-SS Anello 8" Corner Soap | Build.com</t>
  </si>
  <si>
    <t>Shower Head with push button</t>
  </si>
  <si>
    <t>Zenith Built-In Shower - Acorn Engineering</t>
  </si>
  <si>
    <t>BRADLEY, 9569-000000, L-Shaped, Wall Mounted Shower Seat - 1GYB2|9569-000000 - Grainger</t>
  </si>
  <si>
    <t>Bradley Wall Mounted Shower Seat 9569-000000, L Shaped</t>
  </si>
  <si>
    <t>Arrowhead Brass 4 in. Lead Free Anti-Siphon Frost Free Hydrant with Built-In Vacuum Breaker 466-04LF - The Home Depot</t>
  </si>
  <si>
    <t>Arrowhead Brass Model# 466-04LF</t>
  </si>
  <si>
    <t>Zurn FD2254-AB2-R5 ABS Adjustable 5" Head, 2"</t>
  </si>
  <si>
    <t>Zurn 2" adjustable floor drains - Search Shopping (bing.com)</t>
  </si>
  <si>
    <t>Zenith Built In Shower 500 Series Push Button</t>
  </si>
  <si>
    <t>Amazon.com : Giraffe Tools Grandfalls Pressure Washer, Max 2400 PSI, 2.0 GPM Electric Wall Mounted Power Washer with 100ft Retractable Pressure Hose, Foam Cannon, 4-Nozzles for Car/Driveways/Patios, Light Silver : Patio, Lawn &amp; Garden</t>
  </si>
  <si>
    <t>Giraffe Tools Grandfalls Pressure Washer, Max 2400 PSI, 100' Hose</t>
  </si>
  <si>
    <t>Plumbing &amp; Electrical Fixture Specifications</t>
  </si>
  <si>
    <t>Soap Dispensers</t>
  </si>
  <si>
    <t>Towel Hooks</t>
  </si>
  <si>
    <t>Bobrick B-211 Heavy-Duty Restroom Clothes Hook, Bronze w/ Satin Finish | TotalRestroom.com</t>
  </si>
  <si>
    <t>Bobrick B-211</t>
  </si>
  <si>
    <t>Alpine 423-SSB</t>
  </si>
  <si>
    <t>Alpine 423-SSB Stainless Steel Liquid Soap Dispenser, Vertical (centralrestaurant.com)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</si>
</sst>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2" fillId="0" borderId="0" xfId="2" applyAlignment="1">
      <alignment wrapText="1"/>
    </xf>
    <xf numFmtId="0" fontId="2" fillId="0" borderId="0" xfId="2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4" fontId="0" fillId="0" borderId="0" xfId="1" applyFont="1" applyAlignment="1">
      <alignment vertical="top"/>
    </xf>
    <xf numFmtId="44" fontId="0" fillId="0" borderId="0" xfId="0" applyNumberFormat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ainger.com/product/1JZL7?gucid=N:N:PS:Paid:MS:CSM-2295:TVRYAD:20501231&amp;gclid=0ba5796835631058a4aa1f15f82560ed&amp;gclsrc=3p.ds&amp;gclid=0ba5796835631058a4aa1f15f82560ed&amp;gclsrc=3p.ds&amp;msclkid=0ba5796835631058a4aa1f15f82560ed" TargetMode="External"/><Relationship Id="rId13" Type="http://schemas.openxmlformats.org/officeDocument/2006/relationships/hyperlink" Target="https://www.bing.com/shop/productpage?q=electric+tankless+water+heater&amp;filters=scenario%3a%2217%22+gType%3a%2212%22+gId%3a%228495507315%22+gIdHash%3a%220%22+gGlobalOfferIds%3a%228495507315%22+AucContextGuid%3a%220%22+GroupEntityId%3a%228495507315%22+NonSponsoredOffer%3a%22True%22&amp;productpage=true&amp;FORM=SHPPDP&amp;browse=true&amp;cvid=6214643f4d2546c4923ccab49497924a&amp;ocid=hpmsn" TargetMode="External"/><Relationship Id="rId18" Type="http://schemas.openxmlformats.org/officeDocument/2006/relationships/hyperlink" Target="https://www.acorneng.com/zenith-builtin-shower-530-series" TargetMode="External"/><Relationship Id="rId3" Type="http://schemas.openxmlformats.org/officeDocument/2006/relationships/hyperlink" Target="https://www.homedepot.com/p/Leviton-20-Amp-Self-Test-SmartlockPro-Slim-Duplex-GFCI-Outlet-White-R12-GFNT2-0RW/205996739" TargetMode="External"/><Relationship Id="rId21" Type="http://schemas.openxmlformats.org/officeDocument/2006/relationships/hyperlink" Target="https://www.bing.com/shop/productpage?q=Zurn+2%22+adjustable+floor+drains&amp;filters=scenario%3a%2217%22+gType%3a%2212%22+gId%3a%22155046966195%22+gIdHash%3a%220%22+gGlobalOfferIds%3a%22155046966195%22+AucContextGuid%3a%220%22+GroupEntityId%3a%22155046966195%22+NonSponsoredOffer%3a%22True%22&amp;productpage=true&amp;FORM=SHPPDP&amp;browse=true&amp;cvid=22046A96A7AA4911B4B7BDAA699370CA" TargetMode="External"/><Relationship Id="rId7" Type="http://schemas.openxmlformats.org/officeDocument/2006/relationships/hyperlink" Target="https://www.uline.com/Product/Detail/H-9523/Bathroom-Supplies/Bathroom-Mirror-Flat-Channel-Frame-18-x-36-x-3-4?pricode=WC1686&amp;utm_source=Bing&amp;utm_medium=pla&amp;utm_term=H-9523&amp;utm_campaign=Janitorial%2BSupplies&amp;utm_source=Bing&amp;utm_medium=pla&amp;utm_term=H-9523&amp;utm_campaign=Janitorial%2BSupplies&amp;msclkid=455a4122274b1e09f3c4275fe328e2fc" TargetMode="External"/><Relationship Id="rId12" Type="http://schemas.openxmlformats.org/officeDocument/2006/relationships/hyperlink" Target="https://www.totalrestroom.com/products/bobrick-b-270-commercial-restroom-sanitary-napkin-tampon-disposal-surface-mounted-stainless-steel?variant=30926426636333&amp;msclkid=4100035039a61d07d72d652de6fd5fbe&amp;utm_source=bing&amp;utm_medium=cpc&amp;utm_campaign=(PMax)%20Bobrick%20(520)&amp;utm_term=2337011965509678&amp;utm_content=bobrick%20stocked%20dispensers" TargetMode="External"/><Relationship Id="rId17" Type="http://schemas.openxmlformats.org/officeDocument/2006/relationships/hyperlink" Target="https://www.build.com/product/summary/1698676?uid=4006145&amp;inv2=1&amp;gclid=79a8c80834131d68fa70ae7689a8ab42&amp;gclsrc=3p.ds&amp;source=gg_%21c61693315%21a3915855981%21k%21me%21p%21dc%21no%21f&amp;msclkid=79a8c80834131d68fa70ae7689a8ab4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homedepot.com/p/Broan-NuTone-70-CFM-Wall-Ceiling-Mount-Bathroom-Exhaust-Fan-671/202905936" TargetMode="External"/><Relationship Id="rId16" Type="http://schemas.openxmlformats.org/officeDocument/2006/relationships/hyperlink" Target="https://www.uline.com/BL_1993/Grab-Bars" TargetMode="External"/><Relationship Id="rId20" Type="http://schemas.openxmlformats.org/officeDocument/2006/relationships/hyperlink" Target="https://www.homedepot.com/p/Arrowhead-Brass-4-in-Lead-Free-Anti-Siphon-Frost-Free-Hydrant-with-Built-In-Vacuum-Breaker-466-04LF/206292810" TargetMode="External"/><Relationship Id="rId1" Type="http://schemas.openxmlformats.org/officeDocument/2006/relationships/hyperlink" Target="https://www.homedepot.com/p/Leviton-Decora-In-Wall-Motion-Sensor-Light-Switch-Motion-Activated-Auto-On-Auto-Off-5-Amp-Single-Pole-or-3-Way-White-DOS05-1LZ/317168142" TargetMode="External"/><Relationship Id="rId6" Type="http://schemas.openxmlformats.org/officeDocument/2006/relationships/hyperlink" Target="https://www.bing.com/shop/productpage?q=correctional+facility+toilet&amp;filters=scenario%3a%2217%22+gType%3a%2212%22+gId%3a%2245473770964%22+gIdHash%3a%220%22+gGlobalOfferIds%3a%2245473770964%22+AucContextGuid%3a%220%22+GroupEntityId%3a%2245473770964%22+NonSponsoredOffer%3a%22True%22&amp;productpage=true&amp;FORM=SHPPDP&amp;browse=true" TargetMode="External"/><Relationship Id="rId11" Type="http://schemas.openxmlformats.org/officeDocument/2006/relationships/hyperlink" Target="https://www.uline.com/Product/Detail/H-3887/Hand-Dryers/Xlerator-Hand-Dryer-110-120V-Stainless?pricode=WB2692&amp;utm_source=Bing&amp;utm_medium=pla&amp;utm_term=H-3887&amp;utm_campaign=Janitorial%2BSupplies&amp;utm_source=Bing&amp;utm_medium=pla&amp;utm_term=H-3887&amp;utm_campaign=Janitorial%2BSupplies&amp;msclkid=6cce0e87839b18a1fb3268fa5d8ca66e" TargetMode="External"/><Relationship Id="rId24" Type="http://schemas.openxmlformats.org/officeDocument/2006/relationships/hyperlink" Target="https://www.centralrestaurant.com/alpine-423-ssb-vertical-wall-mount-stainless-steel-soap-dispenser-p13v-013.html?msclkid=a5e4b47ccb5313f33972d2d666ff82fa&amp;utm_source=bing&amp;utm_medium=cpc&amp;utm_campaign=Bing%20%7C%20Shopping%20%7C%20Non-PL%20%7C%20Smallwares&amp;utm_term=4577335631697052&amp;utm_content=Alpine%20-%20Converting%20SKUs" TargetMode="External"/><Relationship Id="rId5" Type="http://schemas.openxmlformats.org/officeDocument/2006/relationships/hyperlink" Target="https://www.1000bulbs.com/product/224276/PLT-12420.html?cc=100&amp;msclkid=9ed317a4a06816401b1171d9616850fb&amp;utm_source=bing&amp;utm_medium=cpc&amp;utm_campaign=Shopping%20-%20Cat6%20-%20Light%20Fixtures%20-%20Target%20ROAS&amp;utm_term=4580428005535886&amp;utm_content=cat6_security_lighting" TargetMode="External"/><Relationship Id="rId15" Type="http://schemas.openxmlformats.org/officeDocument/2006/relationships/hyperlink" Target="https://www.uline.com/BL_1993/Grab-Bars" TargetMode="External"/><Relationship Id="rId23" Type="http://schemas.openxmlformats.org/officeDocument/2006/relationships/hyperlink" Target="https://www.totalrestroom.com/products/bobrick-b-211-heavy-duty-restroom-clothes-hook-bronze-w-satin-finish?variant=30926425489453&amp;msclkid=3aad54c2eea01e37a3083268426c682b&amp;utm_source=bing&amp;utm_medium=cpc&amp;utm_campaign=(PMax)%20Bobrick%20(490)%20(Products%20Showing)&amp;utm_term=2336187331829610&amp;utm_content=Bobrick%20-%20Audience%20Past%20Customers%20(830)" TargetMode="External"/><Relationship Id="rId10" Type="http://schemas.openxmlformats.org/officeDocument/2006/relationships/hyperlink" Target="https://www.uline.com/Product/Detail/H-5114/Toilet-Paper-and-Dispensers/Stainless-Steel-Jumbo-Bath-Tissue-Dispenser-Double-Roll?pricode=WB2464&amp;utm_source=Bing&amp;utm_medium=pla&amp;utm_term=H-5114&amp;utm_campaign=Janitorial%2BSupplies&amp;utm_source=Bing&amp;utm_medium=pla&amp;utm_term=H-5114&amp;utm_campaign=Janitorial%2BSupplies&amp;msclkid=a595c62d72851d4337dba050aec487bd" TargetMode="External"/><Relationship Id="rId19" Type="http://schemas.openxmlformats.org/officeDocument/2006/relationships/hyperlink" Target="https://www.grainger.com/product/1GYB2?gucid=N:N:PS:Paid:MS:CSM-2295:TVRYAD:20501231&amp;gclid=043d7a41c59d12a5ba381c3f0f81d2c7&amp;gclsrc=3p.ds&amp;msclkid=043d7a41c59d12a5ba381c3f0f81d2c7&amp;gclid=043d7a41c59d12a5ba381c3f0f81d2c7&amp;gclsrc=3p.ds" TargetMode="External"/><Relationship Id="rId4" Type="http://schemas.openxmlformats.org/officeDocument/2006/relationships/hyperlink" Target="https://www.homedepot.com/p/HALO-6-in-White-Recessed-Ceiling-Light-Trim-with-Albalite-Glass-Lens-Wet-Rated-Shower-Light-70PS/206435201" TargetMode="External"/><Relationship Id="rId9" Type="http://schemas.openxmlformats.org/officeDocument/2006/relationships/hyperlink" Target="https://www.uline.com/Product/Detail/H-9602/Bathroom-Supplies/Koala-Kare-Baby-Changing-Station-Horizontal-Stainless-Steel?pricode=WB2647&amp;utm_source=Bing&amp;utm_medium=pla&amp;utm_term=H-9602&amp;utm_campaign=Janitorial%2BSupplies&amp;utm_source=Bing&amp;utm_medium=pla&amp;utm_term=H-9602&amp;utm_campaign=Janitorial%2BSupplies&amp;msclkid=f5fe4e1cd8dd13c259ce2861033f5266" TargetMode="External"/><Relationship Id="rId14" Type="http://schemas.openxmlformats.org/officeDocument/2006/relationships/hyperlink" Target="https://www.uline.com/BL_1993/Grab-Bars" TargetMode="External"/><Relationship Id="rId22" Type="http://schemas.openxmlformats.org/officeDocument/2006/relationships/hyperlink" Target="https://www.amazon.com/Giraffe-Tools-Grandfalls-Retractable-4-Nozzles/dp/B0CR3F785B/ref=asc_df_B0CR3F785B?tag=bingshoppinga-20&amp;linkCode=df0&amp;hvadid=80058381566040&amp;hvnetw=o&amp;hvqmt=e&amp;hvbmt=be&amp;hvdev=c&amp;hvlocint=&amp;hvlocphy=&amp;hvtargid=pla-4583657852079595&amp;psc=1&amp;msclkid=184751870f1413fc87ed37033d2459b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044C5-784A-45D8-B3A6-F6896F37952C}">
  <sheetPr>
    <pageSetUpPr fitToPage="1"/>
  </sheetPr>
  <dimension ref="A1:F36"/>
  <sheetViews>
    <sheetView tabSelected="1" topLeftCell="A26" workbookViewId="0">
      <selection activeCell="B28" sqref="B28"/>
    </sheetView>
  </sheetViews>
  <sheetFormatPr defaultRowHeight="14.5" x14ac:dyDescent="0.35"/>
  <cols>
    <col min="2" max="2" width="37.26953125" customWidth="1"/>
    <col min="3" max="3" width="54.08984375" customWidth="1"/>
    <col min="4" max="4" width="16" customWidth="1"/>
    <col min="5" max="5" width="17.54296875" customWidth="1"/>
    <col min="6" max="6" width="87.453125" customWidth="1"/>
    <col min="7" max="7" width="14.453125" customWidth="1"/>
    <col min="8" max="8" width="15.453125" customWidth="1"/>
  </cols>
  <sheetData>
    <row r="1" spans="1:6" ht="18.5" x14ac:dyDescent="0.45">
      <c r="A1" s="5" t="s">
        <v>20</v>
      </c>
    </row>
    <row r="2" spans="1:6" ht="16" x14ac:dyDescent="0.4">
      <c r="A2" s="6" t="s">
        <v>70</v>
      </c>
    </row>
    <row r="4" spans="1:6" x14ac:dyDescent="0.35">
      <c r="C4" s="3"/>
      <c r="D4" s="3"/>
      <c r="E4" s="3"/>
    </row>
    <row r="5" spans="1:6" x14ac:dyDescent="0.35">
      <c r="A5" s="4" t="s">
        <v>0</v>
      </c>
      <c r="C5" s="7" t="s">
        <v>24</v>
      </c>
      <c r="D5" s="7" t="s">
        <v>22</v>
      </c>
      <c r="E5" s="7" t="s">
        <v>23</v>
      </c>
      <c r="F5" s="10"/>
    </row>
    <row r="6" spans="1:6" x14ac:dyDescent="0.35">
      <c r="A6" s="13">
        <v>2</v>
      </c>
      <c r="B6" s="14" t="s">
        <v>2</v>
      </c>
      <c r="C6" s="14" t="s">
        <v>35</v>
      </c>
      <c r="D6" s="15">
        <f>1332.99*1.09</f>
        <v>1452.9591</v>
      </c>
      <c r="E6" s="16">
        <f t="shared" ref="E6:E24" si="0">A6*D6</f>
        <v>2905.9182000000001</v>
      </c>
      <c r="F6" s="11" t="s">
        <v>34</v>
      </c>
    </row>
    <row r="7" spans="1:6" x14ac:dyDescent="0.35">
      <c r="A7" s="13">
        <v>2</v>
      </c>
      <c r="B7" s="14" t="s">
        <v>3</v>
      </c>
      <c r="C7" s="14" t="s">
        <v>36</v>
      </c>
      <c r="D7" s="15">
        <f>921.57*1.09</f>
        <v>1004.5113000000001</v>
      </c>
      <c r="E7" s="16">
        <f t="shared" si="0"/>
        <v>2009.0226000000002</v>
      </c>
      <c r="F7" s="11" t="s">
        <v>39</v>
      </c>
    </row>
    <row r="8" spans="1:6" x14ac:dyDescent="0.35">
      <c r="A8" s="13">
        <v>2</v>
      </c>
      <c r="B8" s="14" t="s">
        <v>4</v>
      </c>
      <c r="C8" s="14" t="s">
        <v>37</v>
      </c>
      <c r="D8" s="15">
        <f>110*1.09</f>
        <v>119.9</v>
      </c>
      <c r="E8" s="16">
        <f t="shared" si="0"/>
        <v>239.8</v>
      </c>
      <c r="F8" s="11" t="s">
        <v>38</v>
      </c>
    </row>
    <row r="9" spans="1:6" x14ac:dyDescent="0.35">
      <c r="A9" s="13">
        <v>2</v>
      </c>
      <c r="B9" s="14" t="s">
        <v>71</v>
      </c>
      <c r="C9" s="14" t="s">
        <v>75</v>
      </c>
      <c r="D9" s="15">
        <v>37.99</v>
      </c>
      <c r="E9" s="16">
        <f>D9*A9</f>
        <v>75.98</v>
      </c>
      <c r="F9" s="12" t="s">
        <v>76</v>
      </c>
    </row>
    <row r="10" spans="1:6" x14ac:dyDescent="0.35">
      <c r="A10" s="13">
        <v>4</v>
      </c>
      <c r="B10" s="14" t="s">
        <v>72</v>
      </c>
      <c r="C10" s="14" t="s">
        <v>74</v>
      </c>
      <c r="D10" s="15">
        <v>21.22</v>
      </c>
      <c r="E10" s="16">
        <f>D10*A10</f>
        <v>84.88</v>
      </c>
      <c r="F10" s="12" t="s">
        <v>73</v>
      </c>
    </row>
    <row r="11" spans="1:6" x14ac:dyDescent="0.35">
      <c r="A11" s="13">
        <v>2</v>
      </c>
      <c r="B11" s="14" t="s">
        <v>5</v>
      </c>
      <c r="C11" s="14" t="s">
        <v>40</v>
      </c>
      <c r="D11" s="15">
        <f>690*1.09</f>
        <v>752.1</v>
      </c>
      <c r="E11" s="16">
        <f t="shared" si="0"/>
        <v>1504.2</v>
      </c>
      <c r="F11" s="11" t="s">
        <v>41</v>
      </c>
    </row>
    <row r="12" spans="1:6" x14ac:dyDescent="0.35">
      <c r="A12" s="13">
        <v>4</v>
      </c>
      <c r="B12" s="14" t="s">
        <v>44</v>
      </c>
      <c r="C12" s="14" t="s">
        <v>55</v>
      </c>
      <c r="D12" s="15">
        <f>42*1.09</f>
        <v>45.78</v>
      </c>
      <c r="E12" s="16">
        <f t="shared" si="0"/>
        <v>183.12</v>
      </c>
      <c r="F12" s="11" t="s">
        <v>53</v>
      </c>
    </row>
    <row r="13" spans="1:6" x14ac:dyDescent="0.35">
      <c r="A13" s="13">
        <v>4</v>
      </c>
      <c r="B13" s="14" t="s">
        <v>45</v>
      </c>
      <c r="C13" s="14" t="s">
        <v>54</v>
      </c>
      <c r="D13" s="15">
        <f>40*1.09</f>
        <v>43.6</v>
      </c>
      <c r="E13" s="16">
        <f t="shared" si="0"/>
        <v>174.4</v>
      </c>
      <c r="F13" s="11" t="s">
        <v>53</v>
      </c>
    </row>
    <row r="14" spans="1:6" x14ac:dyDescent="0.35">
      <c r="A14" s="13">
        <v>2</v>
      </c>
      <c r="B14" s="14" t="s">
        <v>46</v>
      </c>
      <c r="C14" s="14" t="s">
        <v>56</v>
      </c>
      <c r="D14" s="15">
        <f>28*1.09</f>
        <v>30.520000000000003</v>
      </c>
      <c r="E14" s="16">
        <f t="shared" si="0"/>
        <v>61.040000000000006</v>
      </c>
      <c r="F14" s="11" t="s">
        <v>53</v>
      </c>
    </row>
    <row r="15" spans="1:6" x14ac:dyDescent="0.35">
      <c r="A15" s="13">
        <v>2</v>
      </c>
      <c r="B15" s="14" t="s">
        <v>6</v>
      </c>
      <c r="C15" s="14" t="s">
        <v>42</v>
      </c>
      <c r="D15" s="15">
        <f>185*1.09</f>
        <v>201.65</v>
      </c>
      <c r="E15" s="16">
        <f t="shared" si="0"/>
        <v>403.3</v>
      </c>
      <c r="F15" s="11" t="s">
        <v>43</v>
      </c>
    </row>
    <row r="16" spans="1:6" x14ac:dyDescent="0.35">
      <c r="A16" s="13">
        <v>2</v>
      </c>
      <c r="B16" s="14" t="s">
        <v>7</v>
      </c>
      <c r="C16" s="14" t="s">
        <v>47</v>
      </c>
      <c r="D16" s="15">
        <f>850*1.09</f>
        <v>926.50000000000011</v>
      </c>
      <c r="E16" s="16">
        <f t="shared" si="0"/>
        <v>1853.0000000000002</v>
      </c>
      <c r="F16" s="11" t="s">
        <v>48</v>
      </c>
    </row>
    <row r="17" spans="1:6" x14ac:dyDescent="0.35">
      <c r="A17" s="13">
        <v>4</v>
      </c>
      <c r="B17" s="14" t="s">
        <v>59</v>
      </c>
      <c r="C17" s="14" t="s">
        <v>67</v>
      </c>
      <c r="D17" s="15">
        <v>550</v>
      </c>
      <c r="E17" s="16">
        <f t="shared" si="0"/>
        <v>2200</v>
      </c>
      <c r="F17" s="11" t="s">
        <v>60</v>
      </c>
    </row>
    <row r="18" spans="1:6" x14ac:dyDescent="0.35">
      <c r="A18" s="13">
        <v>2</v>
      </c>
      <c r="B18" s="14" t="s">
        <v>8</v>
      </c>
      <c r="C18" s="14" t="s">
        <v>57</v>
      </c>
      <c r="D18" s="15">
        <f>55.98*1.09</f>
        <v>61.0182</v>
      </c>
      <c r="E18" s="16">
        <f t="shared" si="0"/>
        <v>122.0364</v>
      </c>
      <c r="F18" s="11" t="s">
        <v>58</v>
      </c>
    </row>
    <row r="19" spans="1:6" x14ac:dyDescent="0.35">
      <c r="A19" s="13">
        <v>2</v>
      </c>
      <c r="B19" s="14" t="s">
        <v>9</v>
      </c>
      <c r="C19" s="14" t="s">
        <v>62</v>
      </c>
      <c r="D19" s="15">
        <f>401.09*1.09</f>
        <v>437.18810000000002</v>
      </c>
      <c r="E19" s="16">
        <f t="shared" si="0"/>
        <v>874.37620000000004</v>
      </c>
      <c r="F19" s="11" t="s">
        <v>61</v>
      </c>
    </row>
    <row r="20" spans="1:6" ht="29" x14ac:dyDescent="0.35">
      <c r="A20" s="13">
        <v>2</v>
      </c>
      <c r="B20" s="14" t="s">
        <v>10</v>
      </c>
      <c r="C20" s="14" t="s">
        <v>49</v>
      </c>
      <c r="D20" s="15">
        <f>35.71*1.09</f>
        <v>38.923900000000003</v>
      </c>
      <c r="E20" s="16">
        <f t="shared" si="0"/>
        <v>77.847800000000007</v>
      </c>
      <c r="F20" s="11" t="s">
        <v>50</v>
      </c>
    </row>
    <row r="21" spans="1:6" x14ac:dyDescent="0.35">
      <c r="A21" s="13">
        <v>7</v>
      </c>
      <c r="B21" s="14" t="s">
        <v>15</v>
      </c>
      <c r="C21" s="14" t="s">
        <v>65</v>
      </c>
      <c r="D21" s="15">
        <f>34.97*1.09</f>
        <v>38.1173</v>
      </c>
      <c r="E21" s="16">
        <f t="shared" si="0"/>
        <v>266.8211</v>
      </c>
      <c r="F21" s="11" t="s">
        <v>66</v>
      </c>
    </row>
    <row r="22" spans="1:6" x14ac:dyDescent="0.35">
      <c r="A22" s="13">
        <v>1</v>
      </c>
      <c r="B22" s="14" t="s">
        <v>16</v>
      </c>
      <c r="C22" s="14" t="s">
        <v>51</v>
      </c>
      <c r="D22" s="15">
        <f>754.99*1.09</f>
        <v>822.93910000000005</v>
      </c>
      <c r="E22" s="16">
        <f t="shared" si="0"/>
        <v>822.93910000000005</v>
      </c>
      <c r="F22" s="11" t="s">
        <v>52</v>
      </c>
    </row>
    <row r="23" spans="1:6" ht="43.5" x14ac:dyDescent="0.35">
      <c r="A23" s="13">
        <v>1</v>
      </c>
      <c r="B23" s="14" t="s">
        <v>17</v>
      </c>
      <c r="C23" s="14" t="s">
        <v>69</v>
      </c>
      <c r="D23" s="15">
        <f>359.99*1.09</f>
        <v>392.38910000000004</v>
      </c>
      <c r="E23" s="16">
        <f t="shared" si="0"/>
        <v>392.38910000000004</v>
      </c>
      <c r="F23" s="11" t="s">
        <v>68</v>
      </c>
    </row>
    <row r="24" spans="1:6" ht="29" x14ac:dyDescent="0.35">
      <c r="A24" s="13">
        <v>1</v>
      </c>
      <c r="B24" s="14" t="s">
        <v>18</v>
      </c>
      <c r="C24" s="14" t="s">
        <v>64</v>
      </c>
      <c r="D24" s="15">
        <f>48.55*1.09</f>
        <v>52.919499999999999</v>
      </c>
      <c r="E24" s="16">
        <f t="shared" si="0"/>
        <v>52.919499999999999</v>
      </c>
      <c r="F24" s="11" t="s">
        <v>63</v>
      </c>
    </row>
    <row r="25" spans="1:6" x14ac:dyDescent="0.35">
      <c r="D25" s="1"/>
      <c r="E25" s="1"/>
      <c r="F25" s="10"/>
    </row>
    <row r="26" spans="1:6" x14ac:dyDescent="0.35">
      <c r="D26" s="1"/>
      <c r="E26" s="8">
        <f>SUM(E6:E24)</f>
        <v>14303.99</v>
      </c>
      <c r="F26" s="10"/>
    </row>
    <row r="27" spans="1:6" x14ac:dyDescent="0.35">
      <c r="D27" s="1"/>
      <c r="F27" s="10"/>
    </row>
    <row r="28" spans="1:6" x14ac:dyDescent="0.35">
      <c r="A28" s="4" t="s">
        <v>1</v>
      </c>
      <c r="D28" s="1"/>
      <c r="F28" s="10"/>
    </row>
    <row r="29" spans="1:6" ht="29" x14ac:dyDescent="0.35">
      <c r="A29" s="3">
        <v>10</v>
      </c>
      <c r="B29" t="s">
        <v>11</v>
      </c>
      <c r="C29" t="s">
        <v>30</v>
      </c>
      <c r="D29" s="1">
        <f>12.82*1.09</f>
        <v>13.973800000000001</v>
      </c>
      <c r="E29" s="2">
        <f>A29*D29</f>
        <v>139.738</v>
      </c>
      <c r="F29" s="11" t="s">
        <v>31</v>
      </c>
    </row>
    <row r="30" spans="1:6" ht="29" x14ac:dyDescent="0.35">
      <c r="A30" s="3">
        <v>5</v>
      </c>
      <c r="B30" t="s">
        <v>12</v>
      </c>
      <c r="C30" t="s">
        <v>25</v>
      </c>
      <c r="D30" s="1">
        <f>34.87*1.09</f>
        <v>38.008299999999998</v>
      </c>
      <c r="E30" s="2">
        <f>A30*D30</f>
        <v>190.04149999999998</v>
      </c>
      <c r="F30" s="11" t="s">
        <v>21</v>
      </c>
    </row>
    <row r="31" spans="1:6" x14ac:dyDescent="0.35">
      <c r="A31" s="3">
        <v>4</v>
      </c>
      <c r="B31" t="s">
        <v>13</v>
      </c>
      <c r="C31" t="s">
        <v>27</v>
      </c>
      <c r="D31" s="1">
        <f>36.84*1.09</f>
        <v>40.155600000000007</v>
      </c>
      <c r="E31" s="2">
        <f>A31*D31</f>
        <v>160.62240000000003</v>
      </c>
      <c r="F31" s="11" t="s">
        <v>26</v>
      </c>
    </row>
    <row r="32" spans="1:6" ht="29" x14ac:dyDescent="0.35">
      <c r="A32" s="3">
        <v>3</v>
      </c>
      <c r="B32" t="s">
        <v>14</v>
      </c>
      <c r="C32" t="s">
        <v>32</v>
      </c>
      <c r="D32" s="1">
        <f>23.34*1.09</f>
        <v>25.440600000000003</v>
      </c>
      <c r="E32" s="2">
        <f t="shared" ref="E32:E33" si="1">A32*D32</f>
        <v>76.32180000000001</v>
      </c>
      <c r="F32" s="11" t="s">
        <v>33</v>
      </c>
    </row>
    <row r="33" spans="1:6" ht="29" x14ac:dyDescent="0.35">
      <c r="A33" s="3">
        <v>2</v>
      </c>
      <c r="B33" t="s">
        <v>19</v>
      </c>
      <c r="C33" t="s">
        <v>28</v>
      </c>
      <c r="D33" s="1">
        <f>20.17*1.09</f>
        <v>21.985300000000002</v>
      </c>
      <c r="E33" s="2">
        <f t="shared" si="1"/>
        <v>43.970600000000005</v>
      </c>
      <c r="F33" s="11" t="s">
        <v>29</v>
      </c>
    </row>
    <row r="34" spans="1:6" x14ac:dyDescent="0.35">
      <c r="D34" s="1"/>
      <c r="F34" s="10"/>
    </row>
    <row r="35" spans="1:6" x14ac:dyDescent="0.35">
      <c r="D35" s="1"/>
    </row>
    <row r="36" spans="1:6" x14ac:dyDescent="0.35">
      <c r="E36" s="9">
        <f>SUM(E29:E33)</f>
        <v>610.6943</v>
      </c>
    </row>
  </sheetData>
  <hyperlinks>
    <hyperlink ref="F30" r:id="rId1" display="https://www.homedepot.com/p/Leviton-Decora-In-Wall-Motion-Sensor-Light-Switch-Motion-Activated-Auto-On-Auto-Off-5-Amp-Single-Pole-or-3-Way-White-DOS05-1LZ/317168142" xr:uid="{FA067DE7-7FC1-4D09-BB2B-B0D6E377CA9D}"/>
    <hyperlink ref="F31" r:id="rId2" display="https://www.homedepot.com/p/Broan-NuTone-70-CFM-Wall-Ceiling-Mount-Bathroom-Exhaust-Fan-671/202905936" xr:uid="{D10B0033-F46D-4841-8DDF-190E73B46553}"/>
    <hyperlink ref="F33" r:id="rId3" display="https://www.homedepot.com/p/Leviton-20-Amp-Self-Test-SmartlockPro-Slim-Duplex-GFCI-Outlet-White-R12-GFNT2-0RW/205996739" xr:uid="{D9D2324E-CF31-46BA-B238-554A591F61EB}"/>
    <hyperlink ref="F29" r:id="rId4" display="https://www.homedepot.com/p/HALO-6-in-White-Recessed-Ceiling-Light-Trim-with-Albalite-Glass-Lens-Wet-Rated-Shower-Light-70PS/206435201" xr:uid="{FFEDF225-D26A-46CC-B542-87A74AB404BB}"/>
    <hyperlink ref="F32" r:id="rId5" display="https://www.1000bulbs.com/product/224276/PLT-12420.html?cc=100&amp;msclkid=9ed317a4a06816401b1171d9616850fb&amp;utm_source=bing&amp;utm_medium=cpc&amp;utm_campaign=Shopping%20-%20Cat6%20-%20Light%20Fixtures%20-%20Target%20ROAS&amp;utm_term=4580428005535886&amp;utm_content=cat6_security_lighting" xr:uid="{DD21D5A4-62CB-41B4-9243-63DEECF2F085}"/>
    <hyperlink ref="F6" r:id="rId6" display="https://www.bing.com/shop/productpage?q=correctional+facility+toilet&amp;filters=scenario%3a%2217%22+gType%3a%2212%22+gId%3a%2245473770964%22+gIdHash%3a%220%22+gGlobalOfferIds%3a%2245473770964%22+AucContextGuid%3a%220%22+GroupEntityId%3a%2245473770964%22+NonSponsoredOffer%3a%22True%22&amp;productpage=true&amp;FORM=SHPPDP&amp;browse=true" xr:uid="{211C43A2-469E-4377-9B7E-73CF0F7BAC52}"/>
    <hyperlink ref="F8" r:id="rId7" display="https://www.uline.com/Product/Detail/H-9523/Bathroom-Supplies/Bathroom-Mirror-Flat-Channel-Frame-18-x-36-x-3-4?pricode=WC1686&amp;utm_source=Bing&amp;utm_medium=pla&amp;utm_term=H-9523&amp;utm_campaign=Janitorial%2BSupplies&amp;utm_source=Bing&amp;utm_medium=pla&amp;utm_term=H-9523&amp;utm_campaign=Janitorial%2BSupplies&amp;msclkid=455a4122274b1e09f3c4275fe328e2fc" xr:uid="{722F1A0A-4E98-41DC-920A-598ABB83A2E6}"/>
    <hyperlink ref="F7" r:id="rId8" display="https://www.grainger.com/product/1JZL7?gucid=N:N:PS:Paid:MS:CSM-2295:TVRYAD:20501231&amp;gclid=0ba5796835631058a4aa1f15f82560ed&amp;gclsrc=3p.ds&amp;gclid=0ba5796835631058a4aa1f15f82560ed&amp;gclsrc=3p.ds&amp;msclkid=0ba5796835631058a4aa1f15f82560ed" xr:uid="{75E79AAB-E0CA-4FAB-906E-15BF1FAD9940}"/>
    <hyperlink ref="F11" r:id="rId9" display="https://www.uline.com/Product/Detail/H-9602/Bathroom-Supplies/Koala-Kare-Baby-Changing-Station-Horizontal-Stainless-Steel?pricode=WB2647&amp;utm_source=Bing&amp;utm_medium=pla&amp;utm_term=H-9602&amp;utm_campaign=Janitorial%2BSupplies&amp;utm_source=Bing&amp;utm_medium=pla&amp;utm_term=H-9602&amp;utm_campaign=Janitorial%2BSupplies&amp;msclkid=f5fe4e1cd8dd13c259ce2861033f5266" xr:uid="{BDFE2B3A-84B2-4E90-84EA-00D184612710}"/>
    <hyperlink ref="F15" r:id="rId10" display="https://www.uline.com/Product/Detail/H-5114/Toilet-Paper-and-Dispensers/Stainless-Steel-Jumbo-Bath-Tissue-Dispenser-Double-Roll?pricode=WB2464&amp;utm_source=Bing&amp;utm_medium=pla&amp;utm_term=H-5114&amp;utm_campaign=Janitorial%2BSupplies&amp;utm_source=Bing&amp;utm_medium=pla&amp;utm_term=H-5114&amp;utm_campaign=Janitorial%2BSupplies&amp;msclkid=a595c62d72851d4337dba050aec487bd" xr:uid="{032F2294-6F34-4AF4-885A-FF2C710C7B05}"/>
    <hyperlink ref="F16" r:id="rId11" display="https://www.uline.com/Product/Detail/H-3887/Hand-Dryers/Xlerator-Hand-Dryer-110-120V-Stainless?pricode=WB2692&amp;utm_source=Bing&amp;utm_medium=pla&amp;utm_term=H-3887&amp;utm_campaign=Janitorial%2BSupplies&amp;utm_source=Bing&amp;utm_medium=pla&amp;utm_term=H-3887&amp;utm_campaign=Janitorial%2BSupplies&amp;msclkid=6cce0e87839b18a1fb3268fa5d8ca66e" xr:uid="{88AF7988-0518-4954-94D5-4CA0823270EC}"/>
    <hyperlink ref="F20" r:id="rId12" display="https://www.totalrestroom.com/products/bobrick-b-270-commercial-restroom-sanitary-napkin-tampon-disposal-surface-mounted-stainless-steel?variant=30926426636333&amp;msclkid=4100035039a61d07d72d652de6fd5fbe&amp;utm_source=bing&amp;utm_medium=cpc&amp;utm_campaign=(PMax)%20Bobrick%20(520)&amp;utm_term=2337011965509678&amp;utm_content=bobrick%20stocked%20dispensers" xr:uid="{25A46D4E-73A0-47B3-BAE7-F7AA8F7E42A6}"/>
    <hyperlink ref="F22" r:id="rId13" display="https://www.bing.com/shop/productpage?q=electric+tankless+water+heater&amp;filters=scenario%3a%2217%22+gType%3a%2212%22+gId%3a%228495507315%22+gIdHash%3a%220%22+gGlobalOfferIds%3a%228495507315%22+AucContextGuid%3a%220%22+GroupEntityId%3a%228495507315%22+NonSponsoredOffer%3a%22True%22&amp;productpage=true&amp;FORM=SHPPDP&amp;browse=true&amp;cvid=6214643f4d2546c4923ccab49497924a&amp;ocid=hpmsn" xr:uid="{CC454D07-7EF6-4185-89E3-D6EF2E255331}"/>
    <hyperlink ref="F13" r:id="rId14" display="https://www.uline.com/BL_1993/Grab-Bars" xr:uid="{1CF85440-F657-4DEE-829A-CD6721DE9BC7}"/>
    <hyperlink ref="F12" r:id="rId15" display="https://www.uline.com/BL_1993/Grab-Bars" xr:uid="{EE5218B5-2FD3-4C7A-A6DB-0CF62C57AEA8}"/>
    <hyperlink ref="F14" r:id="rId16" display="https://www.uline.com/BL_1993/Grab-Bars" xr:uid="{509F3707-CA85-4BC1-88CC-B4887AD02236}"/>
    <hyperlink ref="F18" r:id="rId17" display="https://www.build.com/product/summary/1698676?uid=4006145&amp;inv2=1&amp;gclid=79a8c80834131d68fa70ae7689a8ab42&amp;gclsrc=3p.ds&amp;source=gg_%21c61693315%21a3915855981%21k%21me%21p%21dc%21no%21f&amp;msclkid=79a8c80834131d68fa70ae7689a8ab42" xr:uid="{9E4BC242-8964-4211-A327-053E60D31687}"/>
    <hyperlink ref="F17" r:id="rId18" display="https://www.acorneng.com/zenith-builtin-shower-530-series" xr:uid="{DD27EA88-4F52-4340-BE23-A756570C90E4}"/>
    <hyperlink ref="F19" r:id="rId19" display="https://www.grainger.com/product/1GYB2?gucid=N:N:PS:Paid:MS:CSM-2295:TVRYAD:20501231&amp;gclid=043d7a41c59d12a5ba381c3f0f81d2c7&amp;gclsrc=3p.ds&amp;msclkid=043d7a41c59d12a5ba381c3f0f81d2c7&amp;gclid=043d7a41c59d12a5ba381c3f0f81d2c7&amp;gclsrc=3p.ds" xr:uid="{01CCDFDD-9694-4626-9419-B331EFFC57E1}"/>
    <hyperlink ref="F24" r:id="rId20" display="https://www.homedepot.com/p/Arrowhead-Brass-4-in-Lead-Free-Anti-Siphon-Frost-Free-Hydrant-with-Built-In-Vacuum-Breaker-466-04LF/206292810" xr:uid="{1263675A-EA63-4582-9F96-FF2FE78E4AD0}"/>
    <hyperlink ref="F21" r:id="rId21" display="https://www.bing.com/shop/productpage?q=Zurn+2%22+adjustable+floor+drains&amp;filters=scenario%3a%2217%22+gType%3a%2212%22+gId%3a%22155046966195%22+gIdHash%3a%220%22+gGlobalOfferIds%3a%22155046966195%22+AucContextGuid%3a%220%22+GroupEntityId%3a%22155046966195%22+NonSponsoredOffer%3a%22True%22&amp;productpage=true&amp;FORM=SHPPDP&amp;browse=true&amp;cvid=22046A96A7AA4911B4B7BDAA699370CA" xr:uid="{6385E8C6-A534-42C4-B366-15CC960ABA13}"/>
    <hyperlink ref="F23" r:id="rId22" display="https://www.amazon.com/Giraffe-Tools-Grandfalls-Retractable-4-Nozzles/dp/B0CR3F785B/ref=asc_df_B0CR3F785B?tag=bingshoppinga-20&amp;linkCode=df0&amp;hvadid=80058381566040&amp;hvnetw=o&amp;hvqmt=e&amp;hvbmt=be&amp;hvdev=c&amp;hvlocint=&amp;hvlocphy=&amp;hvtargid=pla-4583657852079595&amp;psc=1&amp;msclkid=184751870f1413fc87ed37033d2459b4" xr:uid="{23A71EFC-6C03-4B4D-826A-4E8BB7B575FB}"/>
    <hyperlink ref="F10" r:id="rId23" display="https://www.totalrestroom.com/products/bobrick-b-211-heavy-duty-restroom-clothes-hook-bronze-w-satin-finish?variant=30926425489453&amp;msclkid=3aad54c2eea01e37a3083268426c682b&amp;utm_source=bing&amp;utm_medium=cpc&amp;utm_campaign=(PMax)%20Bobrick%20(490)%20(Products%20Showing)&amp;utm_term=2336187331829610&amp;utm_content=Bobrick%20-%20Audience%20Past%20Customers%20(830)" xr:uid="{1ECE3E54-B08B-42E7-A0E2-FC0BEB57BAA2}"/>
    <hyperlink ref="F9" r:id="rId24" display="https://www.centralrestaurant.com/alpine-423-ssb-vertical-wall-mount-stainless-steel-soap-dispenser-p13v-013.html?msclkid=a5e4b47ccb5313f33972d2d666ff82fa&amp;utm_source=bing&amp;utm_medium=cpc&amp;utm_campaign=Bing%20%7C%20Shopping%20%7C%20Non-PL%20%7C%20Smallwares&amp;utm_term=4577335631697052&amp;utm_content=Alpine%20-%20Converting%20SKUs" xr:uid="{C460AD61-9E0F-44AD-BDA3-D9DBB2DCB558}"/>
  </hyperlinks>
  <pageMargins left="0.7" right="0.7" top="0.75" bottom="0.75" header="0.3" footer="0.3"/>
  <pageSetup scale="55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Russell</dc:creator>
  <cp:lastModifiedBy>Michael Russell</cp:lastModifiedBy>
  <cp:lastPrinted>2024-07-31T20:55:20Z</cp:lastPrinted>
  <dcterms:created xsi:type="dcterms:W3CDTF">2024-06-27T17:32:39Z</dcterms:created>
  <dcterms:modified xsi:type="dcterms:W3CDTF">2024-07-31T21:48:52Z</dcterms:modified>
</cp:coreProperties>
</file>